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xr:revisionPtr revIDLastSave="0" documentId="8_{B346FE03-9BD2-4105-9051-C9385D55A973}" xr6:coauthVersionLast="46" xr6:coauthVersionMax="46" xr10:uidLastSave="{00000000-0000-0000-0000-000000000000}"/>
  <bookViews>
    <workbookView xWindow="-120" yWindow="-120" windowWidth="29040" windowHeight="15840" xr2:uid="{0ECDDC8D-9832-4C9E-A6BF-C00934E9A6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D66" i="1"/>
  <c r="C66" i="1"/>
  <c r="D61" i="1"/>
  <c r="C61" i="1"/>
  <c r="D56" i="1"/>
  <c r="C56" i="1"/>
  <c r="D51" i="1"/>
  <c r="C51" i="1"/>
  <c r="J42" i="1"/>
  <c r="D42" i="1"/>
  <c r="C42" i="1"/>
  <c r="J35" i="1"/>
  <c r="D35" i="1"/>
  <c r="C35" i="1"/>
  <c r="D34" i="1"/>
  <c r="C34" i="1"/>
  <c r="D29" i="1"/>
  <c r="C29" i="1"/>
  <c r="J23" i="1"/>
  <c r="J71" i="1" s="1"/>
  <c r="D23" i="1"/>
  <c r="C23" i="1"/>
  <c r="J22" i="1"/>
  <c r="J20" i="1"/>
  <c r="J19" i="1"/>
  <c r="J18" i="1"/>
  <c r="J17" i="1"/>
  <c r="J16" i="1"/>
  <c r="J14" i="1"/>
  <c r="J12" i="1"/>
  <c r="J10" i="1"/>
  <c r="C10" i="1"/>
  <c r="C13" i="1" s="1"/>
  <c r="C25" i="1" s="1"/>
  <c r="C73" i="1" s="1"/>
  <c r="J9" i="1"/>
  <c r="J8" i="1"/>
  <c r="J7" i="1"/>
  <c r="D7" i="1"/>
  <c r="J6" i="1"/>
  <c r="D6" i="1"/>
  <c r="D10" i="1" s="1"/>
  <c r="D25" i="1" s="1"/>
  <c r="D73" i="1" s="1"/>
  <c r="J73" i="1" l="1"/>
</calcChain>
</file>

<file path=xl/sharedStrings.xml><?xml version="1.0" encoding="utf-8"?>
<sst xmlns="http://schemas.openxmlformats.org/spreadsheetml/2006/main" count="72" uniqueCount="70">
  <si>
    <t>Forslag til budget 2021</t>
  </si>
  <si>
    <t>budget 2021</t>
  </si>
  <si>
    <t>budget 2020</t>
  </si>
  <si>
    <t>optd. 4/1-21 - 14/4-21</t>
  </si>
  <si>
    <t>konto</t>
  </si>
  <si>
    <t>tekst</t>
  </si>
  <si>
    <t>u/moms</t>
  </si>
  <si>
    <t>1. kvartal</t>
  </si>
  <si>
    <t>2. kvartal</t>
  </si>
  <si>
    <t>3. kvartal</t>
  </si>
  <si>
    <t>4. kvartal</t>
  </si>
  <si>
    <t>SUM</t>
  </si>
  <si>
    <t>Nettoomsætning</t>
  </si>
  <si>
    <t>1/1-31/12-2020</t>
  </si>
  <si>
    <t>Vandforbrug</t>
  </si>
  <si>
    <t>Grundtakster</t>
  </si>
  <si>
    <t>Gebyer</t>
  </si>
  <si>
    <t>Diverse indtægter</t>
  </si>
  <si>
    <t>Nettoomsætning - note 1</t>
  </si>
  <si>
    <t>Andre Driftsindtægter - note 2</t>
  </si>
  <si>
    <t>Produktionsomkostninger</t>
  </si>
  <si>
    <t>Strømforbrug u/afgifter som refunderes</t>
  </si>
  <si>
    <t>Vandplanudgift</t>
  </si>
  <si>
    <t xml:space="preserve">Vedlig.maskiner/pumper mv </t>
  </si>
  <si>
    <t>Opgradering af filteranlæg</t>
  </si>
  <si>
    <t>vedlig.led.net.vandure-brandst. - Højvangsvej/Stavtrupvej</t>
  </si>
  <si>
    <t>Udskiftning af vandure</t>
  </si>
  <si>
    <t>Vandanalyser</t>
  </si>
  <si>
    <t>Vareforbrug - note 3</t>
  </si>
  <si>
    <t>Dækningsbidrag</t>
  </si>
  <si>
    <t>Personaleomkostninger</t>
  </si>
  <si>
    <t>løn og honorar</t>
  </si>
  <si>
    <t>løn og honorar i alt</t>
  </si>
  <si>
    <t>Sociale bidrag og personaleomkostninger</t>
  </si>
  <si>
    <t>Arbejdsskadeforsikring</t>
  </si>
  <si>
    <t>Befordringsgodtgørelse</t>
  </si>
  <si>
    <t>Databehandling løn</t>
  </si>
  <si>
    <t>Personaleomkostninger i alt - note 6</t>
  </si>
  <si>
    <t>Lokaleomkostninger</t>
  </si>
  <si>
    <t>Leje og Leasing</t>
  </si>
  <si>
    <t>Forsikringer</t>
  </si>
  <si>
    <t>Ejenskomsskatter</t>
  </si>
  <si>
    <t>Vedligeholdelse - rengøring værket og grundareal</t>
  </si>
  <si>
    <t>Lokaleomkostninger i alt - note 4</t>
  </si>
  <si>
    <t>Administrationsomkostninger</t>
  </si>
  <si>
    <t>Kontorhold</t>
  </si>
  <si>
    <t>Kontorartikler/tryksager</t>
  </si>
  <si>
    <t>Øvrige IT-omkostninger/LER/hjemmeside</t>
  </si>
  <si>
    <t>Softw. og abm. Rambøll/Gravesen elektronik</t>
  </si>
  <si>
    <t>Kontingent - Danske Vandværker mfl.</t>
  </si>
  <si>
    <t>Kontorhold i alt</t>
  </si>
  <si>
    <t>Kommunikation</t>
  </si>
  <si>
    <t>Telefon</t>
  </si>
  <si>
    <t>Informationssøgning</t>
  </si>
  <si>
    <t>Porto og gebyrer</t>
  </si>
  <si>
    <t>Kommunikation i alt</t>
  </si>
  <si>
    <t>Ekstern bistand</t>
  </si>
  <si>
    <t>Revisorhonorar + administrationssalær</t>
  </si>
  <si>
    <t>Advokathonorar</t>
  </si>
  <si>
    <t>Konsulentbistand</t>
  </si>
  <si>
    <t>Ekstern bistand i alt</t>
  </si>
  <si>
    <t>Faglige udgifter</t>
  </si>
  <si>
    <t>Kontingenter m/moms</t>
  </si>
  <si>
    <t>Best.møder, generalforsamling m.m</t>
  </si>
  <si>
    <t>Andre omkostninger - gaver og blomster mv</t>
  </si>
  <si>
    <t>Faglige udgifter i alt</t>
  </si>
  <si>
    <t>Andre kapacitetsomkostninger</t>
  </si>
  <si>
    <t>Tab på debitorer m.v. konstateret</t>
  </si>
  <si>
    <t>Administrationsomkostninger i alt - note 5</t>
  </si>
  <si>
    <t>Indtjeningsbidrag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</si>
</sst>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.00\ _k_r_._-;\-* #,##0.00\ _k_r_._-;_-* &quot;-&quot;??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43" fontId="5" fillId="0" borderId="0" xfId="1" applyFont="1"/>
    <xf numFmtId="14" fontId="3" fillId="0" borderId="0" xfId="0" applyNumberFormat="1" applyFont="1"/>
    <xf numFmtId="43" fontId="3" fillId="0" borderId="0" xfId="1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43" fontId="2" fillId="0" borderId="0" xfId="1" applyFont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43" fontId="6" fillId="0" borderId="0" xfId="1" applyFont="1"/>
    <xf numFmtId="164" fontId="0" fillId="0" borderId="0" xfId="0" applyNumberFormat="1" applyAlignment="1">
      <alignment horizontal="left"/>
    </xf>
    <xf numFmtId="43" fontId="4" fillId="0" borderId="0" xfId="1" applyFont="1"/>
    <xf numFmtId="164" fontId="3" fillId="0" borderId="0" xfId="0" applyNumberFormat="1" applyFont="1" applyAlignment="1">
      <alignment horizontal="left"/>
    </xf>
    <xf numFmtId="164" fontId="5" fillId="0" borderId="0" xfId="0" applyNumberFormat="1" applyFont="1"/>
    <xf numFmtId="165" fontId="0" fillId="0" borderId="0" xfId="0" applyNumberForma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0" borderId="0" xfId="0" applyNumberFormat="1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DE41-7827-4318-A569-E9A29E2CE023}">
  <dimension ref="A1:L86"/>
  <sheetViews>
    <sheetView tabSelected="1" workbookViewId="0">
      <selection activeCell="G14" sqref="G14"/>
    </sheetView>
  </sheetViews>
  <sheetFormatPr defaultRowHeight="15" x14ac:dyDescent="0.25"/>
  <cols>
    <col min="1" max="1" width="9.140625" style="8"/>
    <col min="2" max="2" width="54.5703125" style="8" bestFit="1" customWidth="1"/>
    <col min="3" max="3" width="13.7109375" style="9" bestFit="1" customWidth="1"/>
    <col min="4" max="4" width="14.85546875" style="8" bestFit="1" customWidth="1"/>
    <col min="5" max="5" width="6.85546875" customWidth="1"/>
    <col min="6" max="8" width="11.28515625" style="10" bestFit="1" customWidth="1"/>
    <col min="9" max="9" width="12.5703125" bestFit="1" customWidth="1"/>
    <col min="10" max="10" width="16" style="12" bestFit="1" customWidth="1"/>
    <col min="11" max="11" width="12.5703125" bestFit="1" customWidth="1"/>
    <col min="12" max="12" width="14.42578125" bestFit="1" customWidth="1"/>
  </cols>
  <sheetData>
    <row r="1" spans="1:10" s="7" customFormat="1" x14ac:dyDescent="0.25">
      <c r="A1" s="1" t="s">
        <v>0</v>
      </c>
      <c r="B1" s="1"/>
      <c r="C1" s="2" t="s">
        <v>1</v>
      </c>
      <c r="D1" s="1" t="s">
        <v>2</v>
      </c>
      <c r="E1" s="3" t="s">
        <v>3</v>
      </c>
      <c r="F1" s="4"/>
      <c r="G1" s="4"/>
      <c r="H1" s="4"/>
      <c r="I1" s="5"/>
      <c r="J1" s="6"/>
    </row>
    <row r="2" spans="1:10" x14ac:dyDescent="0.25">
      <c r="A2" s="8" t="s">
        <v>4</v>
      </c>
      <c r="B2" s="8" t="s">
        <v>5</v>
      </c>
      <c r="I2" s="11"/>
    </row>
    <row r="3" spans="1:10" x14ac:dyDescent="0.25">
      <c r="D3" s="8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12" t="s">
        <v>11</v>
      </c>
    </row>
    <row r="4" spans="1:10" x14ac:dyDescent="0.25">
      <c r="A4" s="1">
        <v>1</v>
      </c>
      <c r="B4" s="1" t="s">
        <v>12</v>
      </c>
      <c r="D4" s="13" t="s">
        <v>13</v>
      </c>
      <c r="I4" s="11"/>
    </row>
    <row r="5" spans="1:10" x14ac:dyDescent="0.25">
      <c r="D5" s="13"/>
      <c r="I5" s="9"/>
    </row>
    <row r="6" spans="1:10" x14ac:dyDescent="0.25">
      <c r="A6" s="8">
        <v>1050</v>
      </c>
      <c r="B6" s="8" t="s">
        <v>14</v>
      </c>
      <c r="C6" s="9">
        <v>950000</v>
      </c>
      <c r="D6" s="13">
        <f>190000*5</f>
        <v>950000</v>
      </c>
      <c r="I6" s="9"/>
      <c r="J6" s="14">
        <f>SUM(F6:I6)</f>
        <v>0</v>
      </c>
    </row>
    <row r="7" spans="1:10" x14ac:dyDescent="0.25">
      <c r="A7" s="8">
        <v>1058</v>
      </c>
      <c r="B7" s="8" t="s">
        <v>15</v>
      </c>
      <c r="C7" s="9">
        <v>975000</v>
      </c>
      <c r="D7" s="13">
        <f>1800*500</f>
        <v>900000</v>
      </c>
      <c r="I7" s="9"/>
      <c r="J7" s="14">
        <f>SUM(F7:I7)</f>
        <v>0</v>
      </c>
    </row>
    <row r="8" spans="1:10" x14ac:dyDescent="0.25">
      <c r="A8" s="8">
        <v>1064</v>
      </c>
      <c r="B8" s="8" t="s">
        <v>16</v>
      </c>
      <c r="C8" s="9">
        <v>10000</v>
      </c>
      <c r="D8" s="13">
        <v>10000</v>
      </c>
      <c r="E8" s="10"/>
      <c r="I8" s="9"/>
      <c r="J8" s="14">
        <f>SUM(F8:I8)</f>
        <v>0</v>
      </c>
    </row>
    <row r="9" spans="1:10" x14ac:dyDescent="0.25">
      <c r="A9" s="8">
        <v>1070</v>
      </c>
      <c r="B9" s="8" t="s">
        <v>17</v>
      </c>
      <c r="C9" s="9">
        <v>60000</v>
      </c>
      <c r="D9" s="13">
        <v>60000</v>
      </c>
      <c r="E9" s="10"/>
      <c r="I9" s="9"/>
      <c r="J9" s="14">
        <f>SUM(H9:I9)</f>
        <v>0</v>
      </c>
    </row>
    <row r="10" spans="1:10" s="7" customFormat="1" x14ac:dyDescent="0.25">
      <c r="A10" s="1">
        <v>1697</v>
      </c>
      <c r="B10" s="1" t="s">
        <v>18</v>
      </c>
      <c r="C10" s="2">
        <f>SUM(C6:C9)</f>
        <v>1995000</v>
      </c>
      <c r="D10" s="15">
        <f>SUM(D6:D9)</f>
        <v>1920000</v>
      </c>
      <c r="E10" s="4"/>
      <c r="F10" s="4"/>
      <c r="G10" s="4"/>
      <c r="H10" s="4"/>
      <c r="I10" s="2"/>
      <c r="J10" s="16">
        <f>SUM(F10:I10)</f>
        <v>0</v>
      </c>
    </row>
    <row r="11" spans="1:10" s="7" customFormat="1" x14ac:dyDescent="0.25">
      <c r="A11" s="1"/>
      <c r="B11" s="1"/>
      <c r="C11" s="2"/>
      <c r="D11" s="15"/>
      <c r="E11" s="4"/>
      <c r="F11" s="4"/>
      <c r="G11" s="4"/>
      <c r="H11" s="4"/>
      <c r="I11" s="2"/>
      <c r="J11" s="16"/>
    </row>
    <row r="12" spans="1:10" s="7" customFormat="1" x14ac:dyDescent="0.25">
      <c r="A12" s="1"/>
      <c r="B12" s="1" t="s">
        <v>19</v>
      </c>
      <c r="C12" s="9">
        <v>40000</v>
      </c>
      <c r="D12" s="15"/>
      <c r="E12" s="4"/>
      <c r="F12" s="4"/>
      <c r="G12" s="4"/>
      <c r="H12" s="4"/>
      <c r="I12" s="2"/>
      <c r="J12" s="16">
        <f>SUM(F12:I12)</f>
        <v>0</v>
      </c>
    </row>
    <row r="13" spans="1:10" s="7" customFormat="1" x14ac:dyDescent="0.25">
      <c r="A13" s="1"/>
      <c r="B13" s="1"/>
      <c r="C13" s="2">
        <f>SUM(C10:C12)</f>
        <v>2035000</v>
      </c>
      <c r="D13" s="15"/>
      <c r="E13" s="4"/>
      <c r="F13" s="4"/>
      <c r="G13" s="4"/>
      <c r="H13" s="4"/>
      <c r="I13" s="2"/>
      <c r="J13" s="16"/>
    </row>
    <row r="14" spans="1:10" x14ac:dyDescent="0.25">
      <c r="D14" s="13"/>
      <c r="E14" s="10"/>
      <c r="I14" s="9"/>
      <c r="J14" s="16">
        <f>SUM(J10:J13)</f>
        <v>0</v>
      </c>
    </row>
    <row r="15" spans="1:10" x14ac:dyDescent="0.25">
      <c r="A15" s="1">
        <v>2000</v>
      </c>
      <c r="B15" s="1" t="s">
        <v>20</v>
      </c>
      <c r="C15" s="2"/>
      <c r="D15" s="13"/>
      <c r="E15" s="10"/>
      <c r="I15" s="9"/>
    </row>
    <row r="16" spans="1:10" x14ac:dyDescent="0.25">
      <c r="A16" s="8">
        <v>2050</v>
      </c>
      <c r="B16" s="8" t="s">
        <v>21</v>
      </c>
      <c r="C16" s="9">
        <v>-110000</v>
      </c>
      <c r="D16" s="13">
        <v>-110000</v>
      </c>
      <c r="E16" s="10"/>
      <c r="I16" s="9"/>
      <c r="J16" s="14">
        <f>SUM(F16:I16)</f>
        <v>0</v>
      </c>
    </row>
    <row r="17" spans="1:12" x14ac:dyDescent="0.25">
      <c r="A17" s="8">
        <v>2054</v>
      </c>
      <c r="B17" s="8" t="s">
        <v>22</v>
      </c>
      <c r="C17" s="9">
        <v>-120000</v>
      </c>
      <c r="D17" s="13">
        <v>-120000</v>
      </c>
      <c r="E17" s="10"/>
      <c r="I17" s="9"/>
      <c r="J17" s="14">
        <f>SUM(F17:I17)</f>
        <v>0</v>
      </c>
    </row>
    <row r="18" spans="1:12" x14ac:dyDescent="0.25">
      <c r="A18" s="8">
        <v>2060</v>
      </c>
      <c r="B18" s="8" t="s">
        <v>23</v>
      </c>
      <c r="C18" s="9">
        <v>-100000</v>
      </c>
      <c r="D18" s="13">
        <v>-200000</v>
      </c>
      <c r="E18" s="10"/>
      <c r="I18" s="9"/>
      <c r="J18" s="14">
        <f>SUM(F18:I18)</f>
        <v>0</v>
      </c>
    </row>
    <row r="19" spans="1:12" x14ac:dyDescent="0.25">
      <c r="A19" s="8">
        <v>2061</v>
      </c>
      <c r="B19" s="8" t="s">
        <v>24</v>
      </c>
      <c r="C19" s="9">
        <v>-50000</v>
      </c>
      <c r="D19" s="13">
        <v>-150000</v>
      </c>
      <c r="E19" s="10"/>
      <c r="I19" s="9"/>
      <c r="J19" s="14">
        <f>SUM(F19:I19)</f>
        <v>0</v>
      </c>
    </row>
    <row r="20" spans="1:12" x14ac:dyDescent="0.25">
      <c r="A20" s="8">
        <v>2062</v>
      </c>
      <c r="B20" s="8" t="s">
        <v>25</v>
      </c>
      <c r="C20" s="9">
        <v>-700000</v>
      </c>
      <c r="D20" s="13">
        <v>-450000</v>
      </c>
      <c r="E20" s="10"/>
      <c r="I20" s="9"/>
      <c r="J20" s="14">
        <f>SUM(F20:I20)</f>
        <v>0</v>
      </c>
    </row>
    <row r="21" spans="1:12" x14ac:dyDescent="0.25">
      <c r="A21" s="8">
        <v>2066</v>
      </c>
      <c r="B21" s="8" t="s">
        <v>26</v>
      </c>
      <c r="C21" s="9">
        <v>-10000</v>
      </c>
      <c r="D21" s="13">
        <v>0</v>
      </c>
      <c r="E21" s="10"/>
      <c r="I21" s="9"/>
    </row>
    <row r="22" spans="1:12" x14ac:dyDescent="0.25">
      <c r="A22" s="8">
        <v>2068</v>
      </c>
      <c r="B22" s="8" t="s">
        <v>27</v>
      </c>
      <c r="C22" s="9">
        <v>-100000</v>
      </c>
      <c r="D22" s="13">
        <v>-60000</v>
      </c>
      <c r="E22" s="10"/>
      <c r="I22" s="9"/>
      <c r="J22" s="14">
        <f>SUM(F22:I22)</f>
        <v>0</v>
      </c>
    </row>
    <row r="23" spans="1:12" s="7" customFormat="1" x14ac:dyDescent="0.25">
      <c r="A23" s="1">
        <v>2597</v>
      </c>
      <c r="B23" s="1" t="s">
        <v>28</v>
      </c>
      <c r="C23" s="2">
        <f>SUM(C16:C22)</f>
        <v>-1190000</v>
      </c>
      <c r="D23" s="15">
        <f>SUM(D16:D22)</f>
        <v>-1090000</v>
      </c>
      <c r="E23" s="4"/>
      <c r="F23" s="4"/>
      <c r="G23" s="4"/>
      <c r="H23" s="4"/>
      <c r="I23" s="2"/>
      <c r="J23" s="16">
        <f>SUM(F23:I23)</f>
        <v>0</v>
      </c>
    </row>
    <row r="24" spans="1:12" x14ac:dyDescent="0.25">
      <c r="D24" s="13"/>
      <c r="E24" s="10"/>
      <c r="I24" s="9"/>
    </row>
    <row r="25" spans="1:12" s="7" customFormat="1" x14ac:dyDescent="0.25">
      <c r="A25" s="1">
        <v>2999</v>
      </c>
      <c r="B25" s="1" t="s">
        <v>29</v>
      </c>
      <c r="C25" s="2">
        <f>+C13+C23</f>
        <v>845000</v>
      </c>
      <c r="D25" s="15">
        <f>+D10+D23</f>
        <v>830000</v>
      </c>
      <c r="E25" s="4"/>
      <c r="F25" s="4"/>
      <c r="G25" s="4"/>
      <c r="H25" s="4"/>
      <c r="I25" s="2"/>
      <c r="J25" s="17"/>
    </row>
    <row r="26" spans="1:12" x14ac:dyDescent="0.25">
      <c r="L26" s="18"/>
    </row>
    <row r="27" spans="1:12" x14ac:dyDescent="0.25">
      <c r="A27" s="1">
        <v>3000</v>
      </c>
      <c r="B27" s="1" t="s">
        <v>30</v>
      </c>
      <c r="C27" s="2"/>
      <c r="D27" s="13"/>
      <c r="E27" s="10"/>
      <c r="I27" s="9"/>
    </row>
    <row r="28" spans="1:12" x14ac:dyDescent="0.25">
      <c r="A28" s="8">
        <v>3020</v>
      </c>
      <c r="B28" s="1" t="s">
        <v>31</v>
      </c>
      <c r="C28" s="9">
        <v>-300000</v>
      </c>
      <c r="D28" s="13">
        <v>-270000</v>
      </c>
      <c r="E28" s="10"/>
      <c r="I28" s="9"/>
      <c r="J28" s="14"/>
    </row>
    <row r="29" spans="1:12" s="7" customFormat="1" x14ac:dyDescent="0.25">
      <c r="A29" s="8">
        <v>3297</v>
      </c>
      <c r="B29" s="1" t="s">
        <v>32</v>
      </c>
      <c r="C29" s="2">
        <f>+C28</f>
        <v>-300000</v>
      </c>
      <c r="D29" s="15">
        <f>SUM(D28:D28)</f>
        <v>-270000</v>
      </c>
      <c r="E29" s="4"/>
      <c r="F29" s="4"/>
      <c r="G29" s="4"/>
      <c r="H29" s="4"/>
      <c r="I29" s="2"/>
      <c r="J29" s="16"/>
    </row>
    <row r="30" spans="1:12" x14ac:dyDescent="0.25">
      <c r="A30" s="8">
        <v>3600</v>
      </c>
      <c r="B30" s="1" t="s">
        <v>33</v>
      </c>
      <c r="C30" s="2"/>
      <c r="D30" s="13"/>
      <c r="E30" s="10"/>
      <c r="I30" s="9"/>
    </row>
    <row r="31" spans="1:12" x14ac:dyDescent="0.25">
      <c r="A31" s="8">
        <v>3610</v>
      </c>
      <c r="B31" s="8" t="s">
        <v>34</v>
      </c>
      <c r="C31" s="9">
        <v>-3000</v>
      </c>
      <c r="D31" s="13">
        <v>-3000</v>
      </c>
      <c r="E31" s="10"/>
      <c r="I31" s="9"/>
    </row>
    <row r="32" spans="1:12" x14ac:dyDescent="0.25">
      <c r="A32" s="8">
        <v>3700</v>
      </c>
      <c r="B32" s="8" t="s">
        <v>35</v>
      </c>
      <c r="C32" s="9">
        <v>-3000</v>
      </c>
      <c r="D32" s="13">
        <v>-4000</v>
      </c>
      <c r="E32" s="10"/>
      <c r="I32" s="9"/>
    </row>
    <row r="33" spans="1:10" x14ac:dyDescent="0.25">
      <c r="A33" s="8">
        <v>3750</v>
      </c>
      <c r="B33" s="8" t="s">
        <v>36</v>
      </c>
      <c r="C33" s="9">
        <v>-1500</v>
      </c>
      <c r="D33" s="13">
        <v>-1000</v>
      </c>
      <c r="E33" s="10"/>
      <c r="I33" s="9"/>
    </row>
    <row r="34" spans="1:10" s="7" customFormat="1" x14ac:dyDescent="0.25">
      <c r="A34" s="8">
        <v>3797</v>
      </c>
      <c r="B34" s="1" t="s">
        <v>33</v>
      </c>
      <c r="C34" s="2">
        <f>SUM(C31:C33)</f>
        <v>-7500</v>
      </c>
      <c r="D34" s="15">
        <f>SUM(D31:D33)</f>
        <v>-8000</v>
      </c>
      <c r="E34" s="4"/>
      <c r="F34" s="4"/>
      <c r="G34" s="4"/>
      <c r="H34" s="4"/>
      <c r="I34" s="2"/>
      <c r="J34" s="6"/>
    </row>
    <row r="35" spans="1:10" s="7" customFormat="1" x14ac:dyDescent="0.25">
      <c r="A35" s="1">
        <v>3798</v>
      </c>
      <c r="B35" s="1" t="s">
        <v>37</v>
      </c>
      <c r="C35" s="2">
        <f>+C29+C34</f>
        <v>-307500</v>
      </c>
      <c r="D35" s="15">
        <f>+D29+D34</f>
        <v>-278000</v>
      </c>
      <c r="E35" s="4"/>
      <c r="F35" s="4"/>
      <c r="G35" s="4"/>
      <c r="H35" s="4"/>
      <c r="I35" s="2"/>
      <c r="J35" s="16">
        <f>SUM(F35:I35)</f>
        <v>0</v>
      </c>
    </row>
    <row r="36" spans="1:10" x14ac:dyDescent="0.25">
      <c r="D36" s="13"/>
      <c r="E36" s="10"/>
      <c r="I36" s="9"/>
    </row>
    <row r="37" spans="1:10" s="7" customFormat="1" x14ac:dyDescent="0.25">
      <c r="A37" s="1">
        <v>4250</v>
      </c>
      <c r="B37" s="1" t="s">
        <v>38</v>
      </c>
      <c r="C37" s="2"/>
      <c r="D37" s="15"/>
      <c r="E37" s="4"/>
      <c r="F37" s="4"/>
      <c r="G37" s="4"/>
      <c r="H37" s="4"/>
      <c r="I37" s="2"/>
      <c r="J37" s="6"/>
    </row>
    <row r="38" spans="1:10" s="7" customFormat="1" x14ac:dyDescent="0.25">
      <c r="A38" s="8">
        <v>4251</v>
      </c>
      <c r="B38" s="8" t="s">
        <v>39</v>
      </c>
      <c r="C38" s="2"/>
      <c r="D38" s="15"/>
      <c r="E38" s="4"/>
      <c r="F38" s="4"/>
      <c r="G38" s="4"/>
      <c r="H38" s="4"/>
      <c r="I38" s="2"/>
      <c r="J38" s="6"/>
    </row>
    <row r="39" spans="1:10" x14ac:dyDescent="0.25">
      <c r="A39" s="8">
        <v>4258</v>
      </c>
      <c r="B39" s="8" t="s">
        <v>40</v>
      </c>
      <c r="C39" s="9">
        <v>-20000</v>
      </c>
      <c r="D39" s="13">
        <v>-15000</v>
      </c>
      <c r="E39" s="10"/>
      <c r="I39" s="9"/>
    </row>
    <row r="40" spans="1:10" x14ac:dyDescent="0.25">
      <c r="A40" s="8">
        <v>4259</v>
      </c>
      <c r="B40" s="8" t="s">
        <v>41</v>
      </c>
      <c r="C40" s="9">
        <v>-30000</v>
      </c>
      <c r="D40" s="13">
        <v>-30000</v>
      </c>
      <c r="E40" s="10"/>
      <c r="I40" s="9"/>
    </row>
    <row r="41" spans="1:10" x14ac:dyDescent="0.25">
      <c r="A41" s="8">
        <v>4262</v>
      </c>
      <c r="B41" s="8" t="s">
        <v>42</v>
      </c>
      <c r="C41" s="9">
        <v>-15000</v>
      </c>
      <c r="D41" s="13">
        <v>-2500</v>
      </c>
      <c r="E41" s="10"/>
      <c r="I41" s="9"/>
    </row>
    <row r="42" spans="1:10" s="7" customFormat="1" x14ac:dyDescent="0.25">
      <c r="A42" s="1">
        <v>4298</v>
      </c>
      <c r="B42" s="1" t="s">
        <v>43</v>
      </c>
      <c r="C42" s="2">
        <f>SUM(C39:C41)</f>
        <v>-65000</v>
      </c>
      <c r="D42" s="15">
        <f>SUM(D39:D41)</f>
        <v>-47500</v>
      </c>
      <c r="E42" s="4"/>
      <c r="F42" s="4"/>
      <c r="G42" s="4"/>
      <c r="H42" s="4"/>
      <c r="I42" s="2"/>
      <c r="J42" s="16">
        <f>SUM(F42:I42)</f>
        <v>0</v>
      </c>
    </row>
    <row r="43" spans="1:10" s="7" customFormat="1" x14ac:dyDescent="0.25">
      <c r="A43" s="1"/>
      <c r="C43" s="2"/>
      <c r="D43" s="15"/>
      <c r="E43" s="4"/>
      <c r="F43" s="4"/>
      <c r="G43" s="4"/>
      <c r="H43" s="4"/>
      <c r="I43" s="2"/>
      <c r="J43" s="6"/>
    </row>
    <row r="44" spans="1:10" x14ac:dyDescent="0.25">
      <c r="D44" s="13"/>
      <c r="E44" s="10"/>
      <c r="I44" s="9"/>
    </row>
    <row r="45" spans="1:10" s="7" customFormat="1" x14ac:dyDescent="0.25">
      <c r="A45" s="8">
        <v>4300</v>
      </c>
      <c r="B45" s="1" t="s">
        <v>44</v>
      </c>
      <c r="C45" s="2"/>
      <c r="D45" s="15"/>
      <c r="E45" s="4"/>
      <c r="F45" s="4"/>
      <c r="G45" s="4"/>
      <c r="H45" s="4"/>
      <c r="I45" s="2"/>
      <c r="J45" s="6"/>
    </row>
    <row r="46" spans="1:10" s="7" customFormat="1" x14ac:dyDescent="0.25">
      <c r="A46" s="8">
        <v>4301</v>
      </c>
      <c r="B46" s="8" t="s">
        <v>45</v>
      </c>
      <c r="C46" s="2"/>
      <c r="D46" s="15"/>
      <c r="E46" s="4"/>
      <c r="F46" s="4"/>
      <c r="G46" s="4"/>
      <c r="H46" s="4"/>
      <c r="I46" s="2"/>
      <c r="J46" s="6"/>
    </row>
    <row r="47" spans="1:10" x14ac:dyDescent="0.25">
      <c r="A47" s="8">
        <v>4302</v>
      </c>
      <c r="B47" s="8" t="s">
        <v>46</v>
      </c>
      <c r="C47" s="9">
        <v>-25000</v>
      </c>
      <c r="D47" s="13">
        <v>-10000</v>
      </c>
      <c r="E47" s="10"/>
      <c r="I47" s="9"/>
    </row>
    <row r="48" spans="1:10" x14ac:dyDescent="0.25">
      <c r="A48" s="8">
        <v>4309</v>
      </c>
      <c r="B48" s="8" t="s">
        <v>47</v>
      </c>
      <c r="C48" s="9">
        <v>-70000</v>
      </c>
      <c r="D48" s="13">
        <v>-25000</v>
      </c>
      <c r="E48" s="10"/>
      <c r="I48" s="9"/>
    </row>
    <row r="49" spans="1:10" x14ac:dyDescent="0.25">
      <c r="A49" s="8">
        <v>4310</v>
      </c>
      <c r="B49" s="8" t="s">
        <v>48</v>
      </c>
      <c r="C49" s="9">
        <v>-55000</v>
      </c>
      <c r="D49" s="13">
        <v>-55000</v>
      </c>
      <c r="E49" s="10"/>
      <c r="I49" s="9"/>
    </row>
    <row r="50" spans="1:10" x14ac:dyDescent="0.25">
      <c r="A50" s="8">
        <v>4313</v>
      </c>
      <c r="B50" s="8" t="s">
        <v>49</v>
      </c>
      <c r="C50" s="9">
        <v>-20000</v>
      </c>
      <c r="D50" s="13">
        <v>-20000</v>
      </c>
      <c r="E50" s="10"/>
      <c r="I50" s="9"/>
    </row>
    <row r="51" spans="1:10" s="7" customFormat="1" x14ac:dyDescent="0.25">
      <c r="A51" s="1">
        <v>4314</v>
      </c>
      <c r="B51" s="1" t="s">
        <v>50</v>
      </c>
      <c r="C51" s="2">
        <f>SUM(C47:C50)</f>
        <v>-170000</v>
      </c>
      <c r="D51" s="15">
        <f>SUM(D47:D50)</f>
        <v>-110000</v>
      </c>
      <c r="E51" s="4"/>
      <c r="F51" s="4"/>
      <c r="G51" s="4"/>
      <c r="H51" s="4"/>
      <c r="I51" s="2"/>
      <c r="J51" s="6"/>
    </row>
    <row r="52" spans="1:10" s="7" customFormat="1" x14ac:dyDescent="0.25">
      <c r="A52" s="1">
        <v>4315</v>
      </c>
      <c r="B52" s="1" t="s">
        <v>51</v>
      </c>
      <c r="C52" s="2"/>
      <c r="D52" s="15"/>
      <c r="E52" s="4"/>
      <c r="F52" s="4"/>
      <c r="G52" s="4"/>
      <c r="H52" s="4"/>
      <c r="I52" s="2"/>
      <c r="J52" s="6"/>
    </row>
    <row r="53" spans="1:10" x14ac:dyDescent="0.25">
      <c r="A53" s="8">
        <v>4316</v>
      </c>
      <c r="B53" s="8" t="s">
        <v>52</v>
      </c>
      <c r="C53" s="9">
        <v>-13500</v>
      </c>
      <c r="D53" s="13">
        <v>-12000</v>
      </c>
      <c r="E53" s="10"/>
      <c r="I53" s="9"/>
    </row>
    <row r="54" spans="1:10" x14ac:dyDescent="0.25">
      <c r="A54" s="8">
        <v>4325</v>
      </c>
      <c r="B54" s="8" t="s">
        <v>53</v>
      </c>
      <c r="C54" s="9">
        <v>-11000</v>
      </c>
      <c r="D54" s="13">
        <v>-11000</v>
      </c>
      <c r="E54" s="10"/>
      <c r="I54" s="9"/>
    </row>
    <row r="55" spans="1:10" x14ac:dyDescent="0.25">
      <c r="A55" s="8">
        <v>4327</v>
      </c>
      <c r="B55" s="8" t="s">
        <v>54</v>
      </c>
      <c r="C55" s="9">
        <v>-50000</v>
      </c>
      <c r="D55" s="13">
        <v>-60000</v>
      </c>
      <c r="E55" s="10"/>
      <c r="I55" s="9"/>
    </row>
    <row r="56" spans="1:10" s="7" customFormat="1" x14ac:dyDescent="0.25">
      <c r="A56" s="1">
        <v>4328</v>
      </c>
      <c r="B56" s="1" t="s">
        <v>55</v>
      </c>
      <c r="C56" s="2">
        <f>SUM(C53:C55)</f>
        <v>-74500</v>
      </c>
      <c r="D56" s="15">
        <f>SUM(D53:D55)</f>
        <v>-83000</v>
      </c>
      <c r="E56" s="19"/>
      <c r="F56" s="4"/>
      <c r="G56" s="4"/>
      <c r="H56" s="4"/>
      <c r="I56" s="2"/>
      <c r="J56" s="6"/>
    </row>
    <row r="57" spans="1:10" s="7" customFormat="1" x14ac:dyDescent="0.25">
      <c r="A57" s="1">
        <v>4329</v>
      </c>
      <c r="B57" s="1" t="s">
        <v>56</v>
      </c>
      <c r="C57" s="2"/>
      <c r="D57" s="15"/>
      <c r="F57" s="4"/>
      <c r="G57" s="4"/>
      <c r="H57" s="4"/>
      <c r="I57" s="2"/>
      <c r="J57" s="6"/>
    </row>
    <row r="58" spans="1:10" x14ac:dyDescent="0.25">
      <c r="A58" s="8">
        <v>4330</v>
      </c>
      <c r="B58" s="8" t="s">
        <v>57</v>
      </c>
      <c r="C58" s="9">
        <v>-200000</v>
      </c>
      <c r="D58" s="13">
        <v>-200000</v>
      </c>
      <c r="I58" s="9"/>
    </row>
    <row r="59" spans="1:10" x14ac:dyDescent="0.25">
      <c r="A59" s="8">
        <v>4340</v>
      </c>
      <c r="B59" s="8" t="s">
        <v>58</v>
      </c>
      <c r="C59" s="9">
        <v>-25000</v>
      </c>
      <c r="D59" s="13">
        <v>-25000</v>
      </c>
      <c r="I59" s="9"/>
    </row>
    <row r="60" spans="1:10" x14ac:dyDescent="0.25">
      <c r="A60" s="8">
        <v>4343</v>
      </c>
      <c r="B60" s="8" t="s">
        <v>59</v>
      </c>
      <c r="C60" s="9">
        <v>-15000</v>
      </c>
      <c r="D60" s="13">
        <v>-15000</v>
      </c>
      <c r="I60" s="9"/>
    </row>
    <row r="61" spans="1:10" s="7" customFormat="1" x14ac:dyDescent="0.25">
      <c r="A61" s="1">
        <v>4347</v>
      </c>
      <c r="B61" s="1" t="s">
        <v>60</v>
      </c>
      <c r="C61" s="2">
        <f>SUM(C58:C60)</f>
        <v>-240000</v>
      </c>
      <c r="D61" s="15">
        <f>SUM(D58:D60)</f>
        <v>-240000</v>
      </c>
      <c r="E61" s="19"/>
      <c r="F61" s="4"/>
      <c r="G61" s="4"/>
      <c r="H61" s="4"/>
      <c r="I61" s="2"/>
      <c r="J61" s="6"/>
    </row>
    <row r="62" spans="1:10" s="7" customFormat="1" x14ac:dyDescent="0.25">
      <c r="A62" s="1">
        <v>4359</v>
      </c>
      <c r="B62" s="1" t="s">
        <v>61</v>
      </c>
      <c r="C62" s="2"/>
      <c r="D62" s="15"/>
      <c r="F62" s="4"/>
      <c r="G62" s="4"/>
      <c r="H62" s="4"/>
      <c r="I62" s="2"/>
      <c r="J62" s="6"/>
    </row>
    <row r="63" spans="1:10" x14ac:dyDescent="0.25">
      <c r="A63" s="8">
        <v>4370</v>
      </c>
      <c r="B63" s="8" t="s">
        <v>62</v>
      </c>
      <c r="C63" s="9">
        <v>-15000</v>
      </c>
      <c r="D63" s="13">
        <v>-15000</v>
      </c>
      <c r="I63" s="9"/>
    </row>
    <row r="64" spans="1:10" x14ac:dyDescent="0.25">
      <c r="A64" s="8">
        <v>4374</v>
      </c>
      <c r="B64" s="8" t="s">
        <v>63</v>
      </c>
      <c r="C64" s="9">
        <v>-40000</v>
      </c>
      <c r="D64" s="13">
        <v>-40000</v>
      </c>
      <c r="I64" s="9"/>
    </row>
    <row r="65" spans="1:10" x14ac:dyDescent="0.25">
      <c r="A65" s="8">
        <v>4376</v>
      </c>
      <c r="B65" s="8" t="s">
        <v>64</v>
      </c>
      <c r="C65" s="9">
        <v>-20000</v>
      </c>
      <c r="D65" s="13">
        <v>-5000</v>
      </c>
      <c r="I65" s="9"/>
    </row>
    <row r="66" spans="1:10" s="7" customFormat="1" x14ac:dyDescent="0.25">
      <c r="A66" s="1">
        <v>4377</v>
      </c>
      <c r="B66" s="1" t="s">
        <v>65</v>
      </c>
      <c r="C66" s="2">
        <f>SUM(C63:C65)</f>
        <v>-75000</v>
      </c>
      <c r="D66" s="15">
        <f>SUM(D63:D65)</f>
        <v>-60000</v>
      </c>
      <c r="E66" s="19"/>
      <c r="F66" s="4"/>
      <c r="G66" s="4"/>
      <c r="H66" s="4"/>
      <c r="I66" s="2"/>
      <c r="J66" s="6"/>
    </row>
    <row r="67" spans="1:10" s="7" customFormat="1" x14ac:dyDescent="0.25">
      <c r="A67" s="1">
        <v>4379</v>
      </c>
      <c r="B67" s="1" t="s">
        <v>66</v>
      </c>
      <c r="C67" s="2"/>
      <c r="D67" s="15"/>
      <c r="F67" s="4"/>
      <c r="G67" s="4"/>
      <c r="H67" s="4"/>
      <c r="I67" s="2"/>
      <c r="J67" s="6"/>
    </row>
    <row r="68" spans="1:10" x14ac:dyDescent="0.25">
      <c r="A68" s="8">
        <v>4381</v>
      </c>
      <c r="B68" s="8" t="s">
        <v>67</v>
      </c>
      <c r="C68" s="2">
        <v>-3000</v>
      </c>
      <c r="D68" s="13">
        <v>-1000</v>
      </c>
      <c r="I68" s="9"/>
    </row>
    <row r="69" spans="1:10" s="7" customFormat="1" x14ac:dyDescent="0.25">
      <c r="A69" s="1">
        <v>4397</v>
      </c>
      <c r="B69" s="1" t="s">
        <v>66</v>
      </c>
      <c r="C69" s="2"/>
      <c r="D69" s="1"/>
      <c r="F69" s="4"/>
      <c r="G69" s="4"/>
      <c r="H69" s="4"/>
      <c r="I69" s="2"/>
      <c r="J69" s="6"/>
    </row>
    <row r="70" spans="1:10" s="7" customFormat="1" x14ac:dyDescent="0.25">
      <c r="A70" s="1">
        <v>4398</v>
      </c>
      <c r="B70" s="1" t="s">
        <v>68</v>
      </c>
      <c r="C70" s="2"/>
      <c r="D70" s="15"/>
      <c r="F70" s="4"/>
      <c r="G70" s="4"/>
      <c r="H70" s="4"/>
      <c r="I70" s="2"/>
      <c r="J70" s="16">
        <f>SUM(F70:I70)</f>
        <v>0</v>
      </c>
    </row>
    <row r="71" spans="1:10" x14ac:dyDescent="0.25">
      <c r="D71" s="13"/>
      <c r="I71" s="10"/>
      <c r="J71" s="20">
        <f>+J23+J35+J42+J70</f>
        <v>0</v>
      </c>
    </row>
    <row r="72" spans="1:10" x14ac:dyDescent="0.25">
      <c r="D72" s="13"/>
      <c r="I72" s="10"/>
    </row>
    <row r="73" spans="1:10" s="7" customFormat="1" x14ac:dyDescent="0.25">
      <c r="A73" s="1">
        <v>4399</v>
      </c>
      <c r="B73" s="1" t="s">
        <v>69</v>
      </c>
      <c r="C73" s="2">
        <f>+C25+C35+C42+C51+C56+C61+C66+C68</f>
        <v>-90000</v>
      </c>
      <c r="D73" s="21">
        <f>+D25+D35+D42+D51+D56+D61+D66+D68</f>
        <v>10500</v>
      </c>
      <c r="F73" s="4"/>
      <c r="G73" s="4"/>
      <c r="H73" s="4"/>
      <c r="I73" s="4"/>
      <c r="J73" s="22">
        <f>+J14-J71</f>
        <v>0</v>
      </c>
    </row>
    <row r="74" spans="1:10" s="7" customFormat="1" x14ac:dyDescent="0.25">
      <c r="A74" s="1"/>
      <c r="B74" s="1"/>
      <c r="C74" s="2"/>
      <c r="D74" s="1"/>
      <c r="F74" s="4"/>
      <c r="G74" s="4"/>
      <c r="H74" s="4"/>
      <c r="J74" s="6"/>
    </row>
    <row r="75" spans="1:10" x14ac:dyDescent="0.25">
      <c r="D75" s="15"/>
    </row>
    <row r="76" spans="1:10" x14ac:dyDescent="0.25">
      <c r="D76" s="13"/>
    </row>
    <row r="77" spans="1:10" s="7" customFormat="1" x14ac:dyDescent="0.25">
      <c r="A77" s="1"/>
      <c r="B77" s="1"/>
      <c r="C77" s="5"/>
      <c r="D77" s="15"/>
      <c r="F77" s="4"/>
      <c r="G77" s="4"/>
      <c r="H77" s="4"/>
      <c r="J77" s="6"/>
    </row>
    <row r="78" spans="1:10" x14ac:dyDescent="0.25">
      <c r="D78" s="13"/>
    </row>
    <row r="79" spans="1:10" x14ac:dyDescent="0.25">
      <c r="D79" s="13"/>
    </row>
    <row r="80" spans="1:10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2021-04-21T07:58:43Z</dcterms:created>
  <dcterms:modified xsi:type="dcterms:W3CDTF">2021-04-21T07:58:53Z</dcterms:modified>
</cp:coreProperties>
</file>